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ESPIP/Saziv 2024-2028/20250414 4. Sjednica Odbora/CESTE/"/>
    </mc:Choice>
  </mc:AlternateContent>
  <xr:revisionPtr revIDLastSave="337" documentId="8_{273973F6-30C4-4E4F-AF5C-D5B116F4305C}" xr6:coauthVersionLast="47" xr6:coauthVersionMax="47" xr10:uidLastSave="{6B563628-7781-45F8-BD31-690E9B03896B}"/>
  <bookViews>
    <workbookView xWindow="28680" yWindow="-120" windowWidth="29040" windowHeight="15720" xr2:uid="{EC8A4B23-05BA-4636-BC27-F98F5B1A4703}"/>
  </bookViews>
  <sheets>
    <sheet name="Izračun" sheetId="1" r:id="rId1"/>
    <sheet name="Izračun troškova pošte" sheetId="4" r:id="rId2"/>
    <sheet name="Pomoćno" sheetId="3" r:id="rId3"/>
    <sheet name="Izračun - detaljn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B2" i="2"/>
  <c r="D2" i="2"/>
  <c r="B3" i="2"/>
  <c r="B4" i="2"/>
  <c r="D4" i="2"/>
  <c r="B5" i="2"/>
  <c r="D5" i="2"/>
  <c r="B6" i="2"/>
  <c r="B9" i="2" s="1"/>
  <c r="D6" i="2"/>
  <c r="D9" i="2"/>
  <c r="B8" i="2" l="1"/>
  <c r="B10" i="2" s="1"/>
  <c r="D8" i="2"/>
  <c r="D10" i="2" s="1"/>
  <c r="B1" i="4" l="1"/>
  <c r="B3" i="4" s="1"/>
  <c r="B4" i="4" s="1"/>
  <c r="B8" i="1" l="1"/>
  <c r="B7" i="1"/>
  <c r="B9" i="1" l="1"/>
</calcChain>
</file>

<file path=xl/sharedStrings.xml><?xml version="1.0" encoding="utf-8"?>
<sst xmlns="http://schemas.openxmlformats.org/spreadsheetml/2006/main" count="73" uniqueCount="55">
  <si>
    <t>Duljina ceste (u km)</t>
  </si>
  <si>
    <t>Terenski dio</t>
  </si>
  <si>
    <t>Vrsta ceste / tehnički opis ceste</t>
  </si>
  <si>
    <t>Esktravilan, područja van naseljenih mjesta koja graniče sa česticama većih površina, državnim zemljištem, posebnim režimima i dr., prosječno 40 č.z. ili manje po kilometru duljine trase</t>
  </si>
  <si>
    <t>Intravilan naseljenih mjesta, prosječno 100-150 č.z. po kilometru dužine trase</t>
  </si>
  <si>
    <t>umjereno složene ceste – dvije ili više kolničkih traka, pločnikom, nekoliko raskrižja po kilometru i drugim sličnim cestovnim elementima</t>
  </si>
  <si>
    <t>složene ceste i autoceste – sa velikim brojem tehničkih elemenata i kojima je otežan pristup jednoj ili objema stranama i sa posebnim režimom pristupa</t>
  </si>
  <si>
    <t>Vrsta ceste / tehničke karakteristike prometnice</t>
  </si>
  <si>
    <t>Vrsta terena / karakteristike terena</t>
  </si>
  <si>
    <t>Poseban težinski koeficijent terena</t>
  </si>
  <si>
    <t>jednostavne ceste – u pravilu jedne ili dvije kolničke trake sa minimalnim brojem tehničkih elemenata</t>
  </si>
  <si>
    <t>Koeficijent državnih evidencija - teren</t>
  </si>
  <si>
    <t>Neažurno stanje državnih evidencija – veliki broj upisanih osoba za koje se može očekivati da se neće odazvati na terenski uviđaj zbog nepostojećih ili nestrukturiranih adresa, velikog broja umrlih ili odseljenih osoba i slično.</t>
  </si>
  <si>
    <t>Uredski dio</t>
  </si>
  <si>
    <t>Ekstravilan ili prometnice koje samo djelomično prolaze kroz rjeđe naseljena  mjesta, a koje prosječno graniče sa 40-100 č.z. po kilometru duljine trase</t>
  </si>
  <si>
    <t>Intravilan sjedišta velikih gradova sa okolnim višestambenim zgradama i dvorištima, 150 i više č.z. po km</t>
  </si>
  <si>
    <t>Koeficijent službenih državnih evidencija</t>
  </si>
  <si>
    <t>Područja numeričkih izmjera – sređene državne evidencije koje su vrlo ažurne u odnosu na stanje u naravi, numeričke izmjere izvorno u HTRS96/TM koordinatnom sustavu ili u HDKS/Bessel sustavu</t>
  </si>
  <si>
    <t>Numeričke izmjere prije 2000. godine, izvorno u ostalim koordinatnim sustavima</t>
  </si>
  <si>
    <t>Grafičke izmjere izvorno u lokalnim koordinatnim sustavima, područja gdje su provedene homogenizacije katastarskih planova</t>
  </si>
  <si>
    <t xml:space="preserve">Područja gdje su dvojna stanja katastarskih i zemljišnoknjižnih evidencija </t>
  </si>
  <si>
    <t>Koeficijent SDE rada sa strankama</t>
  </si>
  <si>
    <t>Područja numeričkih izmjera – sređene državne evidencije u kojima su podaci o osobama vrlo ažurni u odnosu na stanje u naravi, te kojima su upisane adrese u pravilu ažurne i strukturirane</t>
  </si>
  <si>
    <t>Vrsta terena / Karakteristike terena</t>
  </si>
  <si>
    <t>Kvaliteta državnih evidencija na području evidencije</t>
  </si>
  <si>
    <t>Izračun norma sati uredskog dijela</t>
  </si>
  <si>
    <t>Broj upisanih osoba u službenim evidencijama</t>
  </si>
  <si>
    <t>Ukupno norma sati</t>
  </si>
  <si>
    <t>Izračun terenskog dijela</t>
  </si>
  <si>
    <t>Kt</t>
  </si>
  <si>
    <t>Pt</t>
  </si>
  <si>
    <t>Dp</t>
  </si>
  <si>
    <t>No</t>
  </si>
  <si>
    <t>Ke</t>
  </si>
  <si>
    <t>Poptuno ažurno stanje državnih evidencija – Područja na kojima su provedene nove katastarske izmjere i u kojima su upisane pretežito osobe sa strukturiranim adresama, za koje se smatra da će se u većini odazvati na terenske uviđaje</t>
  </si>
  <si>
    <t>Vrlo ažurno stanje državnih evidencija – manji broj osoba za koje se smatra da se neće odazivati na terenski uviđaj zbog nepostojećih ili nestrukturiranih adresa, velikog broja umrlih osoba ili odseljenih osoba koje su upisane i slično</t>
  </si>
  <si>
    <t>Kt*Pt*Dp*B</t>
  </si>
  <si>
    <t>No*Ke/B</t>
  </si>
  <si>
    <t>Ukupno terenski dio</t>
  </si>
  <si>
    <t>Izračun uredskog dijela</t>
  </si>
  <si>
    <t>Kes</t>
  </si>
  <si>
    <t>Kt*Ke*Dp*B</t>
  </si>
  <si>
    <t>No*Kes/B</t>
  </si>
  <si>
    <t>Vrlo neažurno ili dvojno stanje državnih evidencija</t>
  </si>
  <si>
    <t>Ukupno uredski dio</t>
  </si>
  <si>
    <t>B</t>
  </si>
  <si>
    <t>Cijena pošiljke u tuzemnom prometu*</t>
  </si>
  <si>
    <t>Cijena pošiljke u međunarodnom prometu*</t>
  </si>
  <si>
    <t>*Trošak se računa prema trenutno važećem cjeniku Hrvatske pošte od 1.6.2025. Za izmjene, potrebno je izmijeniti polja G2 i G3</t>
  </si>
  <si>
    <t>IZRAČUN POTREBNIH NORMA SATI ZA IZRADU GEODETSKOG ELABORATA ZA EVIDENCIJU JAVNIH ILI NERAZVRSTANIH CESTA</t>
  </si>
  <si>
    <t>Ukupni procjenjeni trošak pošte *</t>
  </si>
  <si>
    <t>Broj upisanih osoba u službenim evidencijama - prenesen iz formulara "Izračun"</t>
  </si>
  <si>
    <t>od toga broj inozemnih pošiljaka - izračun</t>
  </si>
  <si>
    <t>od toga broj tuzemnih pošiljaka - procjena - upisati</t>
  </si>
  <si>
    <t>Izračun norma sati terenskog dijela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</si>
</sst>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1" fillId="0" borderId="0" xfId="0" applyNumberFormat="1" applyFont="1"/>
    <xf numFmtId="0" fontId="1" fillId="5" borderId="4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wrapText="1"/>
    </xf>
    <xf numFmtId="164" fontId="0" fillId="7" borderId="0" xfId="0" applyNumberFormat="1" applyFill="1"/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8348-226D-4052-BECD-D8A406F387A8}">
  <dimension ref="A1:U9"/>
  <sheetViews>
    <sheetView tabSelected="1" topLeftCell="A2" workbookViewId="0">
      <selection activeCell="E8" sqref="E8"/>
    </sheetView>
  </sheetViews>
  <sheetFormatPr defaultRowHeight="14.4" x14ac:dyDescent="0.3"/>
  <cols>
    <col min="1" max="1" width="40.109375" customWidth="1"/>
    <col min="2" max="2" width="61.77734375" customWidth="1"/>
  </cols>
  <sheetData>
    <row r="1" spans="1:21" ht="74.400000000000006" customHeight="1" thickBot="1" x14ac:dyDescent="0.35">
      <c r="A1" s="29" t="s">
        <v>49</v>
      </c>
      <c r="B1" s="3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5.4" customHeight="1" x14ac:dyDescent="0.3">
      <c r="A2" s="20" t="s">
        <v>0</v>
      </c>
      <c r="B2" s="27">
        <v>10</v>
      </c>
    </row>
    <row r="3" spans="1:21" ht="100.2" customHeight="1" x14ac:dyDescent="0.3">
      <c r="A3" s="9" t="s">
        <v>2</v>
      </c>
      <c r="B3" s="28" t="s">
        <v>10</v>
      </c>
    </row>
    <row r="4" spans="1:21" ht="84.6" customHeight="1" x14ac:dyDescent="0.3">
      <c r="A4" s="9" t="s">
        <v>23</v>
      </c>
      <c r="B4" s="28" t="s">
        <v>3</v>
      </c>
    </row>
    <row r="5" spans="1:21" ht="88.8" customHeight="1" x14ac:dyDescent="0.3">
      <c r="A5" s="9" t="s">
        <v>24</v>
      </c>
      <c r="B5" s="25" t="s">
        <v>35</v>
      </c>
    </row>
    <row r="6" spans="1:21" ht="56.4" customHeight="1" thickBot="1" x14ac:dyDescent="0.35">
      <c r="A6" s="16" t="s">
        <v>26</v>
      </c>
      <c r="B6" s="26">
        <v>1022</v>
      </c>
    </row>
    <row r="7" spans="1:21" ht="40.799999999999997" customHeight="1" x14ac:dyDescent="0.3">
      <c r="A7" s="12" t="s">
        <v>54</v>
      </c>
      <c r="B7" s="10">
        <f>'Izračun - detaljno'!B10</f>
        <v>133.16666666666669</v>
      </c>
    </row>
    <row r="8" spans="1:21" ht="46.8" customHeight="1" x14ac:dyDescent="0.3">
      <c r="A8" s="13" t="s">
        <v>25</v>
      </c>
      <c r="B8" s="15">
        <f>'Izračun - detaljno'!D10</f>
        <v>202.45833333333331</v>
      </c>
    </row>
    <row r="9" spans="1:21" ht="81.599999999999994" customHeight="1" thickBot="1" x14ac:dyDescent="0.35">
      <c r="A9" s="14" t="s">
        <v>27</v>
      </c>
      <c r="B9" s="11">
        <f>B7+B8</f>
        <v>335.625</v>
      </c>
    </row>
  </sheetData>
  <mergeCells count="1">
    <mergeCell ref="A1:B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2286B-9A17-45FE-A78B-AE65379340BE}">
          <x14:formula1>
            <xm:f>Pomoćno!$A$3:$A$5</xm:f>
          </x14:formula1>
          <xm:sqref>B3</xm:sqref>
        </x14:dataValidation>
        <x14:dataValidation type="list" allowBlank="1" showInputMessage="1" showErrorMessage="1" xr:uid="{7096F8F9-E6CE-4158-9184-3400FFF90878}">
          <x14:formula1>
            <xm:f>Pomoćno!$C$3:$C$6</xm:f>
          </x14:formula1>
          <xm:sqref>B4</xm:sqref>
        </x14:dataValidation>
        <x14:dataValidation type="list" allowBlank="1" showInputMessage="1" showErrorMessage="1" xr:uid="{627C4336-0678-438C-B08B-D31E4F23CD0A}">
          <x14:formula1>
            <xm:f>Pomoćno!$G$3:$G$6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0274-A2B6-41DF-A2B0-229D1C53E8F1}">
  <dimension ref="A1:G7"/>
  <sheetViews>
    <sheetView workbookViewId="0">
      <selection activeCell="G3" sqref="G3"/>
    </sheetView>
  </sheetViews>
  <sheetFormatPr defaultRowHeight="14.4" x14ac:dyDescent="0.3"/>
  <cols>
    <col min="1" max="1" width="41.33203125" customWidth="1"/>
    <col min="2" max="2" width="49.88671875" customWidth="1"/>
    <col min="6" max="6" width="11.44140625" customWidth="1"/>
  </cols>
  <sheetData>
    <row r="1" spans="1:7" ht="79.2" customHeight="1" x14ac:dyDescent="0.3">
      <c r="A1" s="21" t="s">
        <v>51</v>
      </c>
      <c r="B1" s="22">
        <f>Izračun!B6</f>
        <v>1022</v>
      </c>
    </row>
    <row r="2" spans="1:7" ht="100.2" customHeight="1" x14ac:dyDescent="0.3">
      <c r="A2" s="9" t="s">
        <v>53</v>
      </c>
      <c r="B2" s="23">
        <v>500</v>
      </c>
      <c r="F2" s="18" t="s">
        <v>46</v>
      </c>
      <c r="G2" s="19">
        <v>3.25</v>
      </c>
    </row>
    <row r="3" spans="1:7" ht="102" customHeight="1" x14ac:dyDescent="0.3">
      <c r="A3" s="9" t="s">
        <v>52</v>
      </c>
      <c r="B3" s="24">
        <f>B1-B2</f>
        <v>522</v>
      </c>
      <c r="F3" s="18" t="s">
        <v>47</v>
      </c>
      <c r="G3" s="19">
        <v>7.1</v>
      </c>
    </row>
    <row r="4" spans="1:7" ht="81.599999999999994" customHeight="1" thickBot="1" x14ac:dyDescent="0.35">
      <c r="A4" s="14" t="s">
        <v>50</v>
      </c>
      <c r="B4" s="17">
        <f>(B2*G2)+(B3*G3)</f>
        <v>5331.2</v>
      </c>
    </row>
    <row r="7" spans="1:7" x14ac:dyDescent="0.3">
      <c r="A7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1B31-746A-464A-9EE8-11A0803C912C}">
  <dimension ref="A1:T6"/>
  <sheetViews>
    <sheetView topLeftCell="J1" workbookViewId="0">
      <selection activeCell="N6" sqref="A1:N6"/>
    </sheetView>
  </sheetViews>
  <sheetFormatPr defaultRowHeight="14.4" x14ac:dyDescent="0.3"/>
  <cols>
    <col min="1" max="2" width="34.88671875" style="1" customWidth="1"/>
    <col min="3" max="4" width="35" style="1" customWidth="1"/>
    <col min="5" max="6" width="34.77734375" style="1" customWidth="1"/>
    <col min="7" max="8" width="62.5546875" style="1" customWidth="1"/>
    <col min="9" max="9" width="44.5546875" style="1" customWidth="1"/>
    <col min="10" max="10" width="14.109375" style="5" customWidth="1"/>
    <col min="11" max="11" width="42.44140625" style="5" customWidth="1"/>
    <col min="12" max="12" width="8.88671875" style="5"/>
    <col min="13" max="13" width="42.77734375" style="5" customWidth="1"/>
    <col min="14" max="14" width="20.5546875" style="5" customWidth="1"/>
    <col min="15" max="20" width="8.88671875" style="5"/>
  </cols>
  <sheetData>
    <row r="1" spans="1:14" x14ac:dyDescent="0.3">
      <c r="A1" s="32" t="s">
        <v>1</v>
      </c>
      <c r="B1" s="32"/>
      <c r="C1" s="32"/>
      <c r="D1" s="32"/>
      <c r="E1" s="32"/>
      <c r="F1" s="32"/>
      <c r="G1" s="32"/>
      <c r="I1" s="32" t="s">
        <v>13</v>
      </c>
      <c r="J1" s="32"/>
      <c r="K1" s="32"/>
      <c r="L1" s="32"/>
      <c r="M1" s="32"/>
      <c r="N1" s="32"/>
    </row>
    <row r="2" spans="1:14" x14ac:dyDescent="0.3">
      <c r="A2" s="32" t="s">
        <v>7</v>
      </c>
      <c r="B2" s="32"/>
      <c r="C2" s="32" t="s">
        <v>8</v>
      </c>
      <c r="D2" s="32"/>
      <c r="E2" s="32" t="s">
        <v>9</v>
      </c>
      <c r="F2" s="32"/>
      <c r="G2" s="32" t="s">
        <v>11</v>
      </c>
      <c r="H2" s="32"/>
      <c r="I2" s="32" t="s">
        <v>8</v>
      </c>
      <c r="J2" s="32"/>
      <c r="K2" s="31" t="s">
        <v>16</v>
      </c>
      <c r="L2" s="31"/>
      <c r="M2" s="31" t="s">
        <v>21</v>
      </c>
      <c r="N2" s="31"/>
    </row>
    <row r="3" spans="1:14" ht="66.599999999999994" customHeight="1" x14ac:dyDescent="0.3">
      <c r="A3" s="4" t="s">
        <v>10</v>
      </c>
      <c r="B3" s="4">
        <v>0.5</v>
      </c>
      <c r="C3" s="4" t="s">
        <v>3</v>
      </c>
      <c r="D3" s="4">
        <v>0.4</v>
      </c>
      <c r="E3" s="4" t="s">
        <v>10</v>
      </c>
      <c r="F3" s="4">
        <v>0.5</v>
      </c>
      <c r="G3" s="4" t="s">
        <v>34</v>
      </c>
      <c r="H3" s="6">
        <v>1.5</v>
      </c>
      <c r="I3" s="4" t="s">
        <v>3</v>
      </c>
      <c r="J3" s="4">
        <v>0.2</v>
      </c>
      <c r="K3" s="4" t="s">
        <v>17</v>
      </c>
      <c r="L3" s="6">
        <v>1.5</v>
      </c>
      <c r="M3" s="7" t="s">
        <v>22</v>
      </c>
      <c r="N3" s="5">
        <v>4</v>
      </c>
    </row>
    <row r="4" spans="1:14" ht="59.4" customHeight="1" x14ac:dyDescent="0.3">
      <c r="A4" s="4" t="s">
        <v>5</v>
      </c>
      <c r="B4" s="4">
        <v>0.75</v>
      </c>
      <c r="C4" s="4" t="s">
        <v>14</v>
      </c>
      <c r="D4" s="4">
        <v>0.6</v>
      </c>
      <c r="E4" s="4" t="s">
        <v>5</v>
      </c>
      <c r="F4" s="4">
        <v>0.75</v>
      </c>
      <c r="G4" s="4" t="s">
        <v>35</v>
      </c>
      <c r="H4" s="6">
        <v>2</v>
      </c>
      <c r="I4" s="4" t="s">
        <v>14</v>
      </c>
      <c r="J4" s="4">
        <v>0.3</v>
      </c>
      <c r="K4" s="4" t="s">
        <v>18</v>
      </c>
      <c r="L4" s="6">
        <v>2</v>
      </c>
      <c r="M4" s="7" t="s">
        <v>18</v>
      </c>
      <c r="N4" s="5">
        <v>3</v>
      </c>
    </row>
    <row r="5" spans="1:14" ht="55.8" customHeight="1" x14ac:dyDescent="0.3">
      <c r="A5" s="4" t="s">
        <v>6</v>
      </c>
      <c r="B5" s="4">
        <v>1</v>
      </c>
      <c r="C5" s="4" t="s">
        <v>4</v>
      </c>
      <c r="D5" s="4">
        <v>0.8</v>
      </c>
      <c r="E5" s="4" t="s">
        <v>6</v>
      </c>
      <c r="F5" s="4">
        <v>1</v>
      </c>
      <c r="G5" s="4" t="s">
        <v>12</v>
      </c>
      <c r="H5" s="6">
        <v>2.5</v>
      </c>
      <c r="I5" s="4" t="s">
        <v>4</v>
      </c>
      <c r="J5" s="4">
        <v>0.4</v>
      </c>
      <c r="K5" s="4" t="s">
        <v>19</v>
      </c>
      <c r="L5" s="6">
        <v>2.5</v>
      </c>
      <c r="M5" s="4" t="s">
        <v>19</v>
      </c>
      <c r="N5" s="5">
        <v>2.5</v>
      </c>
    </row>
    <row r="6" spans="1:14" ht="78.599999999999994" customHeight="1" x14ac:dyDescent="0.3">
      <c r="A6" s="4"/>
      <c r="B6" s="4"/>
      <c r="C6" s="4" t="s">
        <v>15</v>
      </c>
      <c r="D6" s="4">
        <v>1</v>
      </c>
      <c r="E6" s="4"/>
      <c r="F6" s="4"/>
      <c r="G6" s="4" t="s">
        <v>43</v>
      </c>
      <c r="H6" s="6">
        <v>3.5</v>
      </c>
      <c r="I6" s="4" t="s">
        <v>15</v>
      </c>
      <c r="J6" s="4">
        <v>0.5</v>
      </c>
      <c r="K6" s="4" t="s">
        <v>20</v>
      </c>
      <c r="L6" s="6">
        <v>3.5</v>
      </c>
      <c r="M6" s="4" t="s">
        <v>20</v>
      </c>
      <c r="N6" s="5">
        <v>2</v>
      </c>
    </row>
  </sheetData>
  <mergeCells count="9">
    <mergeCell ref="K2:L2"/>
    <mergeCell ref="M2:N2"/>
    <mergeCell ref="I1:N1"/>
    <mergeCell ref="A1:G1"/>
    <mergeCell ref="E2:F2"/>
    <mergeCell ref="C2:D2"/>
    <mergeCell ref="A2:B2"/>
    <mergeCell ref="G2:H2"/>
    <mergeCell ref="I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672A-E7C8-42D5-A48B-A7091A768143}">
  <dimension ref="A1:D10"/>
  <sheetViews>
    <sheetView workbookViewId="0">
      <selection activeCell="E11" sqref="E11"/>
    </sheetView>
  </sheetViews>
  <sheetFormatPr defaultRowHeight="14.4" x14ac:dyDescent="0.3"/>
  <cols>
    <col min="1" max="1" width="18.5546875" customWidth="1"/>
    <col min="2" max="2" width="15.21875" customWidth="1"/>
    <col min="3" max="3" width="21" customWidth="1"/>
    <col min="4" max="4" width="23.33203125" customWidth="1"/>
  </cols>
  <sheetData>
    <row r="1" spans="1:4" x14ac:dyDescent="0.3">
      <c r="A1" s="32" t="s">
        <v>28</v>
      </c>
      <c r="B1" s="32"/>
      <c r="C1" s="32" t="s">
        <v>39</v>
      </c>
      <c r="D1" s="32"/>
    </row>
    <row r="2" spans="1:4" x14ac:dyDescent="0.3">
      <c r="A2" t="s">
        <v>29</v>
      </c>
      <c r="B2">
        <f>IF(Izračun!B3=Pomoćno!A3,0.5,IF(Izračun!B3=Pomoćno!A4,0.75,1))</f>
        <v>0.5</v>
      </c>
      <c r="C2" t="s">
        <v>29</v>
      </c>
      <c r="D2">
        <f>IF(Izračun!B4=Pomoćno!I3,0.2,IF(Izračun!B4=Pomoćno!I4,0.3,IF(Izračun!B4=Pomoćno!I5,0.4,0.5)))</f>
        <v>0.2</v>
      </c>
    </row>
    <row r="3" spans="1:4" x14ac:dyDescent="0.3">
      <c r="A3" t="s">
        <v>30</v>
      </c>
      <c r="B3">
        <f>IF(Izračun!B4=Pomoćno!C3,Pomoćno!D3,IF(Izračun!B4=Pomoćno!C4,Pomoćno!D4,IF(Izračun!B4=Pomoćno!C5,Pomoćno!D5,Pomoćno!D6)))</f>
        <v>0.4</v>
      </c>
      <c r="C3" t="s">
        <v>33</v>
      </c>
      <c r="D3">
        <f>IF(Izračun!B5=Pomoćno!G3,Pomoćno!L3,IF(Izračun!B5=Pomoćno!G4,Pomoćno!L4,IF(Izračun!B5=Pomoćno!G5,Pomoćno!L5,Pomoćno!L6)))</f>
        <v>2</v>
      </c>
    </row>
    <row r="4" spans="1:4" x14ac:dyDescent="0.3">
      <c r="A4" t="s">
        <v>31</v>
      </c>
      <c r="B4">
        <f>Izračun!B2</f>
        <v>10</v>
      </c>
      <c r="C4" t="s">
        <v>31</v>
      </c>
      <c r="D4">
        <f>Izračun!B2</f>
        <v>10</v>
      </c>
    </row>
    <row r="5" spans="1:4" x14ac:dyDescent="0.3">
      <c r="A5" t="s">
        <v>32</v>
      </c>
      <c r="B5">
        <f>Izračun!B6</f>
        <v>1022</v>
      </c>
      <c r="C5" t="s">
        <v>32</v>
      </c>
      <c r="D5">
        <f>Izračun!B6</f>
        <v>1022</v>
      </c>
    </row>
    <row r="6" spans="1:4" x14ac:dyDescent="0.3">
      <c r="A6" t="s">
        <v>33</v>
      </c>
      <c r="B6">
        <f>IF(Izračun!B5=Pomoćno!G3,Pomoćno!H3,IF(Izračun!B5=Pomoćno!G4,Pomoćno!H4,IF(Izračun!B5=Pomoćno!G5,Pomoćno!H5,Pomoćno!H6)))</f>
        <v>2</v>
      </c>
      <c r="C6" t="s">
        <v>40</v>
      </c>
      <c r="D6">
        <f>IF(Izračun!B5=Pomoćno!G3,Pomoćno!L6,IF(Izračun!B5=Pomoćno!G4,Pomoćno!L5,IF(Izračun!B5=Pomoćno!G5,Pomoćno!L4,Pomoćno!L3)))</f>
        <v>2.5</v>
      </c>
    </row>
    <row r="7" spans="1:4" x14ac:dyDescent="0.3">
      <c r="A7" t="s">
        <v>45</v>
      </c>
      <c r="B7">
        <v>24</v>
      </c>
    </row>
    <row r="8" spans="1:4" x14ac:dyDescent="0.3">
      <c r="A8" t="s">
        <v>36</v>
      </c>
      <c r="B8">
        <f>B2*B3*B4*B7</f>
        <v>48</v>
      </c>
      <c r="C8" t="s">
        <v>41</v>
      </c>
      <c r="D8">
        <f>D2*D3*D4*B7</f>
        <v>96</v>
      </c>
    </row>
    <row r="9" spans="1:4" x14ac:dyDescent="0.3">
      <c r="A9" t="s">
        <v>37</v>
      </c>
      <c r="B9">
        <f>B5*B6/B7</f>
        <v>85.166666666666671</v>
      </c>
      <c r="C9" t="s">
        <v>42</v>
      </c>
      <c r="D9">
        <f>D5*D6/B7</f>
        <v>106.45833333333333</v>
      </c>
    </row>
    <row r="10" spans="1:4" x14ac:dyDescent="0.3">
      <c r="A10" s="3" t="s">
        <v>38</v>
      </c>
      <c r="B10" s="8">
        <f>B8+B9</f>
        <v>133.16666666666669</v>
      </c>
      <c r="C10" s="3" t="s">
        <v>44</v>
      </c>
      <c r="D10" s="3">
        <f>D8+D9</f>
        <v>202.45833333333331</v>
      </c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Izračun</vt:lpstr>
      <vt:lpstr>Izračun troškova pošte</vt:lpstr>
      <vt:lpstr>Pomoćno</vt:lpstr>
      <vt:lpstr>Izračun - detaljno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Vejmelka</dc:creator>
  <cp:lastModifiedBy>Josip Vejmelka</cp:lastModifiedBy>
  <dcterms:created xsi:type="dcterms:W3CDTF">2025-03-26T08:04:53Z</dcterms:created>
  <dcterms:modified xsi:type="dcterms:W3CDTF">2025-07-04T10:30:13Z</dcterms:modified>
</cp:coreProperties>
</file>